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030" windowHeight="5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<sst xmlns="http://schemas.openxmlformats.org/spreadsheetml/2006/main" count="34" uniqueCount="34">
  <si>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COMPENSACIONES (REBATE)</t>
  </si>
  <si>
    <t>S</t>
  </si>
  <si>
    <t>B</t>
  </si>
  <si>
    <t>R</t>
  </si>
  <si>
    <t>r</t>
  </si>
  <si>
    <t>q</t>
  </si>
  <si>
    <t>sigma</t>
  </si>
  <si>
    <t>T</t>
  </si>
  <si>
    <t>lambda</t>
  </si>
  <si>
    <t>mu</t>
  </si>
  <si>
    <t>a</t>
  </si>
  <si>
    <t>b</t>
  </si>
  <si>
    <t>x1</t>
  </si>
  <si>
    <t>y1</t>
  </si>
  <si>
    <t>x2</t>
  </si>
  <si>
    <t>y2</t>
  </si>
  <si>
    <t>z1</t>
  </si>
  <si>
    <t>z2</t>
  </si>
  <si>
    <t>N(x1)</t>
  </si>
  <si>
    <t>N(x2)</t>
  </si>
  <si>
    <t>N(y1)</t>
  </si>
  <si>
    <t>N(y2)</t>
  </si>
  <si>
    <t>N(z1)</t>
  </si>
  <si>
    <t>N(z2)</t>
  </si>
  <si>
    <t>N(-x1)</t>
  </si>
  <si>
    <t>N(-x2)</t>
  </si>
  <si>
    <t>N(-y1)</t>
  </si>
  <si>
    <t>N(-y2)</t>
  </si>
  <si>
    <t>N(-z1)</t>
  </si>
  <si>
    <t>N(-z2)</t>
  </si>
  <si>
    <t>Up and in</t>
  </si>
  <si>
    <t>Up and out</t>
  </si>
  <si>
    <t>Down and in</t>
  </si>
  <si>
    <t>Down and out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</si>
</sst>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"/>
    <numFmt numFmtId="170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19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8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169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7" sqref="H7"/>
    </sheetView>
  </sheetViews>
  <sheetFormatPr defaultColWidth="11.421875" defaultRowHeight="12.75"/>
  <cols>
    <col min="1" max="1" width="8.28125" style="0" customWidth="1"/>
    <col min="2" max="2" width="12.140625" style="0" customWidth="1"/>
    <col min="3" max="3" width="12.7109375" style="0" customWidth="1"/>
    <col min="4" max="4" width="13.140625" style="0" customWidth="1"/>
    <col min="5" max="5" width="12.28125" style="0" bestFit="1" customWidth="1"/>
  </cols>
  <sheetData>
    <row r="1" spans="1:3" ht="12.75">
      <c r="A1" s="1" t="s">
        <v>0</v>
      </c>
      <c r="B1" s="1"/>
      <c r="C1" s="1"/>
    </row>
    <row r="3" spans="1:6" ht="12.75">
      <c r="A3" s="8" t="s">
        <v>1</v>
      </c>
      <c r="B3" s="4">
        <v>100</v>
      </c>
      <c r="C3" s="10" t="s">
        <v>32</v>
      </c>
      <c r="D3" s="10" t="s">
        <v>33</v>
      </c>
      <c r="E3" s="10" t="s">
        <v>30</v>
      </c>
      <c r="F3" s="10" t="s">
        <v>31</v>
      </c>
    </row>
    <row r="4" spans="1:6" ht="12.75">
      <c r="A4" s="8" t="s">
        <v>2</v>
      </c>
      <c r="B4" s="4">
        <v>115</v>
      </c>
      <c r="C4" s="9" t="e">
        <f>IF(B3&gt;B4,+B5*EXP(-B6*B9)*(B17-((B4/B3)^(2*B10-2))*D17),NA)</f>
        <v>#NAME?</v>
      </c>
      <c r="D4" s="9" t="e">
        <f>+IF(B3&gt;B4,B5*(((B4/B3)^(B12+B13))*E17+((B4/B3)^(B12-B13))*F17),NA)</f>
        <v>#NAME?</v>
      </c>
      <c r="E4" s="9">
        <f>+IF(B3&lt;B4,B5*EXP(-B6*B9)*(B19-((B4/B3)^(2*B10-2))*D19),NA)</f>
        <v>6.1489204639715975</v>
      </c>
      <c r="F4" s="9">
        <f>+IF(B3&lt;B4,B5*(((B4/B3)^(B12+B13))*E19+((B4/B3)^(B12-B13))*F19),NA)</f>
        <v>9.39346070988017</v>
      </c>
    </row>
    <row r="5" spans="1:6" ht="12.75">
      <c r="A5" s="8" t="s">
        <v>3</v>
      </c>
      <c r="B5" s="4">
        <v>16</v>
      </c>
      <c r="C5" s="11"/>
      <c r="D5" s="8"/>
      <c r="E5" s="8"/>
      <c r="F5" s="8"/>
    </row>
    <row r="6" spans="1:6" ht="12.75">
      <c r="A6" s="8" t="s">
        <v>4</v>
      </c>
      <c r="B6" s="5">
        <v>0.05</v>
      </c>
      <c r="C6" s="11"/>
      <c r="D6" s="8"/>
      <c r="E6" s="8"/>
      <c r="F6" s="8"/>
    </row>
    <row r="7" spans="1:6" ht="12.75">
      <c r="A7" s="8" t="s">
        <v>5</v>
      </c>
      <c r="B7" s="5">
        <v>0.05</v>
      </c>
      <c r="C7" s="8"/>
      <c r="D7" s="8"/>
      <c r="E7" s="8"/>
      <c r="F7" s="8"/>
    </row>
    <row r="8" spans="1:6" ht="12.75">
      <c r="A8" s="8" t="s">
        <v>6</v>
      </c>
      <c r="B8" s="5">
        <v>0.3</v>
      </c>
      <c r="C8" s="8"/>
      <c r="D8" s="8"/>
      <c r="E8" s="8"/>
      <c r="F8" s="8"/>
    </row>
    <row r="9" spans="1:6" ht="12.75">
      <c r="A9" s="8" t="s">
        <v>7</v>
      </c>
      <c r="B9" s="4">
        <v>1</v>
      </c>
      <c r="C9" s="8"/>
      <c r="D9" s="8"/>
      <c r="E9" s="8"/>
      <c r="F9" s="8"/>
    </row>
    <row r="10" spans="1:6" ht="12.75">
      <c r="A10" s="6" t="s">
        <v>8</v>
      </c>
      <c r="B10" s="7">
        <f>+((B6-B7)/(B8^2))+0.5</f>
        <v>0.5</v>
      </c>
      <c r="C10" s="8"/>
      <c r="D10" s="8"/>
      <c r="E10" s="8"/>
      <c r="F10" s="8"/>
    </row>
    <row r="11" spans="1:6" ht="12.75">
      <c r="A11" s="6" t="s">
        <v>9</v>
      </c>
      <c r="B11" s="7">
        <f>+B6-B7-0.5*(B8^2)</f>
        <v>-0.045</v>
      </c>
      <c r="C11" s="8"/>
      <c r="D11" s="8"/>
      <c r="E11" s="8"/>
      <c r="F11" s="8"/>
    </row>
    <row r="12" spans="1:6" ht="12.75">
      <c r="A12" s="6" t="s">
        <v>10</v>
      </c>
      <c r="B12" s="7">
        <f>+B11/(B8^2)</f>
        <v>-0.5</v>
      </c>
      <c r="C12" s="8"/>
      <c r="D12" s="8"/>
      <c r="E12" s="8"/>
      <c r="F12" s="8"/>
    </row>
    <row r="13" spans="1:6" ht="12.75">
      <c r="A13" s="6" t="s">
        <v>11</v>
      </c>
      <c r="B13" s="7">
        <f>+SQRT(B11^2+2*B6*(B8^2))/(B8^2)</f>
        <v>1.1666666666666667</v>
      </c>
      <c r="C13" s="8"/>
      <c r="D13" s="8"/>
      <c r="E13" s="8"/>
      <c r="F13" s="8"/>
    </row>
    <row r="14" spans="1:6" ht="12.75">
      <c r="A14" s="2" t="s">
        <v>12</v>
      </c>
      <c r="B14" s="2" t="s">
        <v>14</v>
      </c>
      <c r="C14" s="2" t="s">
        <v>13</v>
      </c>
      <c r="D14" s="2" t="s">
        <v>15</v>
      </c>
      <c r="E14" s="2" t="s">
        <v>16</v>
      </c>
      <c r="F14" s="2" t="s">
        <v>17</v>
      </c>
    </row>
    <row r="15" spans="1:6" ht="12.75">
      <c r="A15" s="3">
        <f>+(LN(B3/B4))/(B8*SQRT(B9))+B10*B8*SQRT(B9)</f>
        <v>-0.3158731412505291</v>
      </c>
      <c r="B15" s="3">
        <f>+A15-B8*SQRT(B9)</f>
        <v>-0.6158731412505292</v>
      </c>
      <c r="C15" s="3">
        <f>+(LN(B4/B3)/(B8*SQRT(B9)))+B10*B8*SQRT(B9)</f>
        <v>0.6158731412505287</v>
      </c>
      <c r="D15" s="3">
        <f>+C15-B8*SQRT(B9)</f>
        <v>0.31587314125052873</v>
      </c>
      <c r="E15" s="3">
        <f>+(LN(B4/B3)/(B8*SQRT(B9)))+B13*B8*SQRT(B9)</f>
        <v>0.8158731412505288</v>
      </c>
      <c r="F15" s="3">
        <f>+E15-2*B13*B8*SQRT(B9)</f>
        <v>0.11587314125052872</v>
      </c>
    </row>
    <row r="16" spans="1:6" ht="12.75">
      <c r="A16" s="2" t="s">
        <v>18</v>
      </c>
      <c r="B16" s="2" t="s">
        <v>19</v>
      </c>
      <c r="C16" s="2" t="s">
        <v>20</v>
      </c>
      <c r="D16" s="2" t="s">
        <v>21</v>
      </c>
      <c r="E16" s="2" t="s">
        <v>22</v>
      </c>
      <c r="F16" s="2" t="s">
        <v>23</v>
      </c>
    </row>
    <row r="17" spans="1:6" ht="12.75">
      <c r="A17" s="3">
        <f aca="true" t="shared" si="0" ref="A17:F17">NORMSDIST(A15)</f>
        <v>0.37604939957106565</v>
      </c>
      <c r="B17" s="3">
        <f t="shared" si="0"/>
        <v>0.2689891247565921</v>
      </c>
      <c r="C17" s="3">
        <f t="shared" si="0"/>
        <v>0.7310108752434078</v>
      </c>
      <c r="D17" s="3">
        <f t="shared" si="0"/>
        <v>0.6239506004289341</v>
      </c>
      <c r="E17" s="3">
        <f t="shared" si="0"/>
        <v>0.7927136524027274</v>
      </c>
      <c r="F17" s="3">
        <f t="shared" si="0"/>
        <v>0.5461234587700019</v>
      </c>
    </row>
    <row r="18" spans="1:6" ht="12.75">
      <c r="A18" s="2" t="s">
        <v>24</v>
      </c>
      <c r="B18" s="2" t="s">
        <v>25</v>
      </c>
      <c r="C18" s="2" t="s">
        <v>26</v>
      </c>
      <c r="D18" s="2" t="s">
        <v>27</v>
      </c>
      <c r="E18" s="2" t="s">
        <v>28</v>
      </c>
      <c r="F18" s="2" t="s">
        <v>29</v>
      </c>
    </row>
    <row r="19" spans="1:6" ht="12.75">
      <c r="A19" s="3">
        <f aca="true" t="shared" si="1" ref="A19:F19">NORMSDIST(-A15)</f>
        <v>0.6239506004289344</v>
      </c>
      <c r="B19" s="3">
        <f t="shared" si="1"/>
        <v>0.7310108752434079</v>
      </c>
      <c r="C19" s="3">
        <f t="shared" si="1"/>
        <v>0.2689891247565922</v>
      </c>
      <c r="D19" s="3">
        <f t="shared" si="1"/>
        <v>0.37604939957106587</v>
      </c>
      <c r="E19" s="3">
        <f t="shared" si="1"/>
        <v>0.2072863475972726</v>
      </c>
      <c r="F19" s="3">
        <f t="shared" si="1"/>
        <v>0.4538765412299981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 Vilariño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2007-12-02T18:36:02Z</dcterms:created>
  <dcterms:modified xsi:type="dcterms:W3CDTF">2008-04-04T06:53:28Z</dcterms:modified>
  <cp:category/>
  <cp:version/>
  <cp:contentType/>
  <cp:contentStatus/>
</cp:coreProperties>
</file>